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Cromwell\Desktop\"/>
    </mc:Choice>
  </mc:AlternateContent>
  <bookViews>
    <workbookView xWindow="0" yWindow="0" windowWidth="20490" windowHeight="7755" tabRatio="500"/>
  </bookViews>
  <sheets>
    <sheet name="Cost comparison XR40" sheetId="1" r:id="rId1"/>
    <sheet name="XR40" sheetId="2" r:id="rId2"/>
    <sheet name="Cost comparision XR60" sheetId="3" r:id="rId3"/>
  </sheets>
  <definedNames>
    <definedName name="_xlnm.Print_Area" localSheetId="0">'Cost comparison XR40'!#REF!</definedName>
    <definedName name="_xlnm.Print_Area" localSheetId="1">'XR40'!$A$1:$B$48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8" i="2" l="1"/>
  <c r="B10" i="2"/>
  <c r="B11" i="2"/>
  <c r="B12" i="2"/>
  <c r="B20" i="2"/>
  <c r="B22" i="2"/>
  <c r="B23" i="2"/>
  <c r="B24" i="2"/>
  <c r="B34" i="2"/>
  <c r="B37" i="2"/>
  <c r="B38" i="2"/>
  <c r="B29" i="2"/>
  <c r="B41" i="2"/>
  <c r="B43" i="2"/>
  <c r="B48" i="2"/>
  <c r="B8" i="3"/>
  <c r="B10" i="3"/>
  <c r="B11" i="3"/>
  <c r="B12" i="3"/>
  <c r="B20" i="3"/>
  <c r="B22" i="3"/>
  <c r="B23" i="3"/>
  <c r="B24" i="3"/>
  <c r="B34" i="3"/>
  <c r="B37" i="3"/>
  <c r="B38" i="3"/>
  <c r="B29" i="3"/>
  <c r="B41" i="3"/>
  <c r="B43" i="3"/>
  <c r="B48" i="3"/>
  <c r="C20" i="3"/>
  <c r="C22" i="3"/>
  <c r="C23" i="3"/>
  <c r="C24" i="3"/>
  <c r="C29" i="3"/>
  <c r="C41" i="3"/>
  <c r="C43" i="3"/>
  <c r="C48" i="3"/>
  <c r="C49" i="3"/>
  <c r="C47" i="3"/>
  <c r="B47" i="3"/>
  <c r="B47" i="2"/>
  <c r="B8" i="1"/>
  <c r="B10" i="1"/>
  <c r="B11" i="1"/>
  <c r="B12" i="1"/>
  <c r="B20" i="1"/>
  <c r="B22" i="1"/>
  <c r="B23" i="1"/>
  <c r="B24" i="1"/>
  <c r="B34" i="1"/>
  <c r="B37" i="1"/>
  <c r="B38" i="1"/>
  <c r="B29" i="1"/>
  <c r="B41" i="1"/>
  <c r="C47" i="1"/>
  <c r="B47" i="1"/>
  <c r="C22" i="1"/>
  <c r="C23" i="1"/>
  <c r="C20" i="1"/>
  <c r="C24" i="1"/>
  <c r="C29" i="1"/>
  <c r="C41" i="1"/>
  <c r="C43" i="1"/>
  <c r="C48" i="1"/>
  <c r="B43" i="1"/>
  <c r="B48" i="1"/>
  <c r="C49" i="1"/>
</calcChain>
</file>

<file path=xl/sharedStrings.xml><?xml version="1.0" encoding="utf-8"?>
<sst xmlns="http://schemas.openxmlformats.org/spreadsheetml/2006/main" count="160" uniqueCount="68">
  <si>
    <t>Xcentric Ripper</t>
  </si>
  <si>
    <t>Hydraulic Breaker</t>
  </si>
  <si>
    <t>KOMATSU PC350</t>
  </si>
  <si>
    <t>XR40</t>
  </si>
  <si>
    <t>NPK GH16</t>
  </si>
  <si>
    <t>CATERPILLAR  374</t>
  </si>
  <si>
    <t>Xcentric  Ripper</t>
  </si>
  <si>
    <t>FRD-F70</t>
  </si>
  <si>
    <t>XR60</t>
  </si>
  <si>
    <t>Ekskavatör maliyeti</t>
  </si>
  <si>
    <t>Ekskavatör yapma ve modeli</t>
  </si>
  <si>
    <t>Çalışma ağırlığı (kg)</t>
  </si>
  <si>
    <t>Ömür süresi (yıl)</t>
  </si>
  <si>
    <t>Yılda saat(sa)</t>
  </si>
  <si>
    <t>Satın alma fiyatı (USD)</t>
  </si>
  <si>
    <t>Saat başına maliyet (USD)</t>
  </si>
  <si>
    <t>Yıllık bakım maliyeti (satın alma fiyatının% 'si)</t>
  </si>
  <si>
    <t>Yıllık bakım maliyeti (USD)</t>
  </si>
  <si>
    <t>Saat başına bakım maliyeti (USD)</t>
  </si>
  <si>
    <t>Ek Türü (maliyet)</t>
  </si>
  <si>
    <t>Eklenti yapma ve modeli</t>
  </si>
  <si>
    <t>Saat başına toplam eklenti maliyeti (USD)</t>
  </si>
  <si>
    <t>Aşınma Aracı Maliyeti</t>
  </si>
  <si>
    <t>Maliyet Keski / Diş (USD)</t>
  </si>
  <si>
    <t>Araçların ömrü (gün)</t>
  </si>
  <si>
    <t>Saatte toplam aşınma aracı maliyeti (USD)</t>
  </si>
  <si>
    <t>İşletme Maliyeti (Yakıt ve Operatör)</t>
  </si>
  <si>
    <t>Saat başına yakıt tüketimi (litre)</t>
  </si>
  <si>
    <t>Litre başına yakıt maliyeti (USD)</t>
  </si>
  <si>
    <t>Saat başına yakıt maliyeti (USD)</t>
  </si>
  <si>
    <t>Aylık operatör maaşı (USD)</t>
  </si>
  <si>
    <t>Aylık saatler (saat)</t>
  </si>
  <si>
    <t>Operatör saat başı maliyeti (USD)</t>
  </si>
  <si>
    <t>Saat başına toplam işletme maliyeti (USD)</t>
  </si>
  <si>
    <t>Toplamlar</t>
  </si>
  <si>
    <t>Saatte toplam maliyet (USD)</t>
  </si>
  <si>
    <t>Saatte verimlilik (m3)</t>
  </si>
  <si>
    <t>M3 başına toplam maliyet (USD)</t>
  </si>
  <si>
    <t>Toplam hacim kazılacak (m3)</t>
  </si>
  <si>
    <t>Tahmini işlem günleri</t>
  </si>
  <si>
    <t>Toplam hacim için maliyet (USD)</t>
  </si>
  <si>
    <t>Toplam kazanç (USD)</t>
  </si>
  <si>
    <t>Saat başına toplam ekskavatör maliyeti (USD)</t>
  </si>
  <si>
    <t>Toplam kazılacak hacim (m3)</t>
  </si>
  <si>
    <t>Toplam Hacim için Maliyet (USD)</t>
  </si>
  <si>
    <t>Saat başına maliyet (EUR)</t>
  </si>
  <si>
    <t>Saat başına maliyet  (EUR)</t>
  </si>
  <si>
    <t xml:space="preserve">Yıllık bakım maliyeti (satın alma fiyatının% 'si) </t>
  </si>
  <si>
    <t>Saat başına toplam ekskavatör maliyeti (EUR)</t>
  </si>
  <si>
    <t>Saat başına bakım maliyeti (EUR)</t>
  </si>
  <si>
    <t>Yıllık bakım maliyeti (EUR)</t>
  </si>
  <si>
    <t>Satın alma fiyatı (EUR)</t>
  </si>
  <si>
    <t>Yıllık bakım maliyeti  (EUR)</t>
  </si>
  <si>
    <t>Saat başına bakım maliyeti  (EUR)</t>
  </si>
  <si>
    <t>Saat başına toplam eklenti maliyeti (EUR)</t>
  </si>
  <si>
    <t>Maliyet Keski / Diş (EUR)</t>
  </si>
  <si>
    <t>Saatte toplam aşınma aracı maliyeti (EUR)</t>
  </si>
  <si>
    <t>Litre başına yakıt maliyeti (EUR)</t>
  </si>
  <si>
    <t>Saat başına yakıt maliyeti  (EUR)</t>
  </si>
  <si>
    <t>Aylık operatör maaşı (EUR)</t>
  </si>
  <si>
    <t>Operatör saat başı maliyeti  (EUR)</t>
  </si>
  <si>
    <t>Saat başına toplam işletme maliyeti (EUR)</t>
  </si>
  <si>
    <t>Saatte toplam maliyet (EUR)</t>
  </si>
  <si>
    <t>Saatte verimlilik  (m3)</t>
  </si>
  <si>
    <t>M3 başına toplam maliyet  (EUR)</t>
  </si>
  <si>
    <t>Toplam hacim için maliyet (EUR)</t>
  </si>
  <si>
    <t>Toplam kazanç (EUR)</t>
  </si>
  <si>
    <t xml:space="preserve">Kırıcı ve Merkezli Ripper Arasındaki Maliyet Karşılaştırması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</si>
</sst>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€&quot;\ #,##0_-;&quot;€&quot;\ #,##0\-"/>
    <numFmt numFmtId="165" formatCode="&quot;€&quot;\ #,##0.00_-;&quot;€&quot;\ #,##0.00\-"/>
    <numFmt numFmtId="166" formatCode="0.0"/>
    <numFmt numFmtId="167" formatCode="0.0%"/>
    <numFmt numFmtId="168" formatCode="[$$-409]#,##0.00"/>
  </numFmts>
  <fonts count="20"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scheme val="minor"/>
    </font>
    <font>
      <b/>
      <sz val="12"/>
      <color theme="0"/>
      <name val="Calibri"/>
      <family val="2"/>
      <charset val="204"/>
      <scheme val="minor"/>
    </font>
    <font>
      <sz val="12"/>
      <color theme="0"/>
      <name val="Calibri"/>
      <family val="2"/>
      <charset val="204"/>
      <scheme val="minor"/>
    </font>
    <font>
      <b/>
      <sz val="14"/>
      <color theme="0"/>
      <name val="Calibri"/>
      <scheme val="minor"/>
    </font>
    <font>
      <b/>
      <sz val="16"/>
      <color theme="0"/>
      <name val="Calibri"/>
      <scheme val="minor"/>
    </font>
    <font>
      <sz val="14"/>
      <color theme="0"/>
      <name val="Calibri"/>
      <scheme val="minor"/>
    </font>
    <font>
      <b/>
      <sz val="16"/>
      <color theme="0" tint="-4.9989318521683403E-2"/>
      <name val="Calibri"/>
      <scheme val="minor"/>
    </font>
    <font>
      <sz val="12"/>
      <color theme="0" tint="-4.9989318521683403E-2"/>
      <name val="Calibri"/>
      <scheme val="minor"/>
    </font>
    <font>
      <u val="double"/>
      <sz val="12"/>
      <color theme="1"/>
      <name val="Calibri"/>
      <family val="2"/>
      <scheme val="minor"/>
    </font>
    <font>
      <b/>
      <sz val="12"/>
      <color theme="0" tint="-4.9989318521683403E-2"/>
      <name val="Calibri"/>
      <scheme val="minor"/>
    </font>
    <font>
      <u val="double"/>
      <sz val="12"/>
      <color theme="0" tint="-4.9989318521683403E-2"/>
      <name val="Calibri"/>
      <scheme val="minor"/>
    </font>
    <font>
      <sz val="16"/>
      <color theme="0" tint="-4.9989318521683403E-2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009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06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5">
    <xf numFmtId="0" fontId="0" fillId="0" borderId="0" xfId="0"/>
    <xf numFmtId="166" fontId="0" fillId="3" borderId="0" xfId="0" applyNumberFormat="1" applyFill="1" applyAlignment="1" applyProtection="1">
      <alignment horizontal="center"/>
      <protection locked="0"/>
    </xf>
    <xf numFmtId="3" fontId="0" fillId="3" borderId="0" xfId="0" applyNumberFormat="1" applyFill="1" applyAlignment="1" applyProtection="1">
      <alignment horizontal="center"/>
      <protection locked="0"/>
    </xf>
    <xf numFmtId="0" fontId="0" fillId="4" borderId="1" xfId="0" applyFont="1" applyFill="1" applyBorder="1" applyAlignment="1" applyProtection="1">
      <alignment horizontal="center"/>
      <protection locked="0"/>
    </xf>
    <xf numFmtId="3" fontId="0" fillId="4" borderId="1" xfId="0" applyNumberFormat="1" applyFont="1" applyFill="1" applyBorder="1" applyAlignment="1" applyProtection="1">
      <alignment horizontal="center"/>
      <protection locked="0"/>
    </xf>
    <xf numFmtId="9" fontId="0" fillId="4" borderId="1" xfId="1" applyFont="1" applyFill="1" applyBorder="1" applyAlignment="1" applyProtection="1">
      <alignment horizontal="center"/>
    </xf>
    <xf numFmtId="167" fontId="2" fillId="4" borderId="1" xfId="1" applyNumberFormat="1" applyFont="1" applyFill="1" applyBorder="1" applyAlignment="1" applyProtection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8" fontId="0" fillId="4" borderId="1" xfId="0" applyNumberFormat="1" applyFill="1" applyBorder="1" applyAlignment="1" applyProtection="1">
      <alignment horizontal="center"/>
      <protection locked="0"/>
    </xf>
    <xf numFmtId="168" fontId="10" fillId="6" borderId="1" xfId="0" applyNumberFormat="1" applyFont="1" applyFill="1" applyBorder="1" applyAlignment="1" applyProtection="1">
      <alignment horizontal="center"/>
      <protection locked="0"/>
    </xf>
    <xf numFmtId="0" fontId="12" fillId="7" borderId="0" xfId="0" applyFont="1" applyFill="1" applyProtection="1">
      <protection locked="0"/>
    </xf>
    <xf numFmtId="0" fontId="10" fillId="7" borderId="0" xfId="0" applyFont="1" applyFill="1" applyProtection="1">
      <protection locked="0"/>
    </xf>
    <xf numFmtId="0" fontId="0" fillId="3" borderId="0" xfId="0" applyFill="1" applyProtection="1">
      <protection locked="0"/>
    </xf>
    <xf numFmtId="0" fontId="4" fillId="5" borderId="1" xfId="0" applyFont="1" applyFill="1" applyBorder="1" applyProtection="1">
      <protection locked="0"/>
    </xf>
    <xf numFmtId="0" fontId="4" fillId="3" borderId="0" xfId="0" applyFont="1" applyFill="1" applyAlignment="1" applyProtection="1">
      <alignment horizontal="right"/>
      <protection locked="0"/>
    </xf>
    <xf numFmtId="0" fontId="0" fillId="4" borderId="1" xfId="0" applyFont="1" applyFill="1" applyBorder="1" applyProtection="1">
      <protection locked="0"/>
    </xf>
    <xf numFmtId="3" fontId="0" fillId="3" borderId="0" xfId="0" applyNumberFormat="1" applyFont="1" applyFill="1" applyProtection="1">
      <protection locked="0"/>
    </xf>
    <xf numFmtId="0" fontId="8" fillId="3" borderId="0" xfId="0" applyFont="1" applyFill="1" applyProtection="1">
      <protection locked="0"/>
    </xf>
    <xf numFmtId="0" fontId="0" fillId="4" borderId="1" xfId="0" applyFill="1" applyBorder="1" applyProtection="1">
      <protection locked="0"/>
    </xf>
    <xf numFmtId="3" fontId="0" fillId="3" borderId="0" xfId="0" applyNumberFormat="1" applyFill="1" applyAlignment="1" applyProtection="1">
      <alignment horizontal="right"/>
      <protection locked="0"/>
    </xf>
    <xf numFmtId="4" fontId="0" fillId="3" borderId="0" xfId="0" applyNumberFormat="1" applyFill="1" applyProtection="1">
      <protection locked="0"/>
    </xf>
    <xf numFmtId="2" fontId="0" fillId="3" borderId="0" xfId="0" applyNumberFormat="1" applyFill="1" applyProtection="1">
      <protection locked="0"/>
    </xf>
    <xf numFmtId="9" fontId="0" fillId="3" borderId="0" xfId="1" applyFont="1" applyFill="1" applyProtection="1">
      <protection locked="0"/>
    </xf>
    <xf numFmtId="0" fontId="9" fillId="6" borderId="1" xfId="0" applyFont="1" applyFill="1" applyBorder="1" applyProtection="1">
      <protection locked="0"/>
    </xf>
    <xf numFmtId="0" fontId="4" fillId="5" borderId="1" xfId="0" applyFont="1" applyFill="1" applyBorder="1" applyAlignment="1" applyProtection="1">
      <alignment horizontal="center"/>
      <protection locked="0"/>
    </xf>
    <xf numFmtId="0" fontId="0" fillId="3" borderId="0" xfId="0" applyFont="1" applyFill="1" applyProtection="1">
      <protection locked="0"/>
    </xf>
    <xf numFmtId="0" fontId="4" fillId="3" borderId="0" xfId="0" applyFont="1" applyFill="1" applyProtection="1">
      <protection locked="0"/>
    </xf>
    <xf numFmtId="4" fontId="4" fillId="3" borderId="0" xfId="0" applyNumberFormat="1" applyFont="1" applyFill="1" applyAlignment="1" applyProtection="1">
      <alignment horizontal="center"/>
      <protection locked="0"/>
    </xf>
    <xf numFmtId="0" fontId="9" fillId="6" borderId="5" xfId="0" applyFont="1" applyFill="1" applyBorder="1" applyProtection="1">
      <protection locked="0"/>
    </xf>
    <xf numFmtId="0" fontId="9" fillId="3" borderId="4" xfId="0" applyFont="1" applyFill="1" applyBorder="1" applyProtection="1">
      <protection locked="0"/>
    </xf>
    <xf numFmtId="4" fontId="9" fillId="3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4" fillId="5" borderId="6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Protection="1">
      <protection locked="0"/>
    </xf>
    <xf numFmtId="0" fontId="9" fillId="3" borderId="4" xfId="0" applyFont="1" applyFill="1" applyBorder="1" applyAlignment="1" applyProtection="1">
      <alignment horizontal="center"/>
      <protection locked="0"/>
    </xf>
    <xf numFmtId="0" fontId="0" fillId="4" borderId="5" xfId="0" applyFill="1" applyBorder="1" applyProtection="1">
      <protection locked="0"/>
    </xf>
    <xf numFmtId="0" fontId="11" fillId="6" borderId="0" xfId="0" applyFont="1" applyFill="1" applyBorder="1" applyProtection="1">
      <protection locked="0"/>
    </xf>
    <xf numFmtId="0" fontId="0" fillId="3" borderId="0" xfId="0" applyFill="1" applyAlignment="1" applyProtection="1">
      <alignment horizontal="center"/>
      <protection locked="0"/>
    </xf>
    <xf numFmtId="168" fontId="0" fillId="4" borderId="1" xfId="0" applyNumberFormat="1" applyFill="1" applyBorder="1" applyAlignment="1" applyProtection="1">
      <alignment horizontal="center"/>
    </xf>
    <xf numFmtId="168" fontId="10" fillId="6" borderId="1" xfId="0" applyNumberFormat="1" applyFont="1" applyFill="1" applyBorder="1" applyAlignment="1" applyProtection="1">
      <alignment horizontal="center"/>
    </xf>
    <xf numFmtId="4" fontId="9" fillId="6" borderId="1" xfId="0" applyNumberFormat="1" applyFont="1" applyFill="1" applyBorder="1" applyAlignment="1" applyProtection="1">
      <alignment horizontal="center"/>
    </xf>
    <xf numFmtId="3" fontId="0" fillId="4" borderId="1" xfId="0" applyNumberFormat="1" applyFill="1" applyBorder="1" applyAlignment="1" applyProtection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166" fontId="0" fillId="2" borderId="1" xfId="0" applyNumberFormat="1" applyFill="1" applyBorder="1" applyAlignment="1" applyProtection="1">
      <alignment horizontal="center"/>
      <protection locked="0"/>
    </xf>
    <xf numFmtId="3" fontId="0" fillId="2" borderId="1" xfId="0" applyNumberFormat="1" applyFill="1" applyBorder="1" applyAlignment="1" applyProtection="1">
      <alignment horizontal="center"/>
      <protection locked="0"/>
    </xf>
    <xf numFmtId="168" fontId="0" fillId="2" borderId="1" xfId="0" applyNumberForma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4" fillId="5" borderId="2" xfId="0" applyFont="1" applyFill="1" applyBorder="1" applyAlignment="1" applyProtection="1">
      <protection locked="0"/>
    </xf>
    <xf numFmtId="0" fontId="9" fillId="6" borderId="2" xfId="0" applyFont="1" applyFill="1" applyBorder="1" applyAlignment="1" applyProtection="1">
      <alignment horizontal="center"/>
      <protection locked="0"/>
    </xf>
    <xf numFmtId="0" fontId="4" fillId="5" borderId="5" xfId="0" applyFont="1" applyFill="1" applyBorder="1" applyProtection="1">
      <protection locked="0"/>
    </xf>
    <xf numFmtId="0" fontId="4" fillId="5" borderId="5" xfId="0" applyFont="1" applyFill="1" applyBorder="1" applyAlignment="1" applyProtection="1">
      <alignment horizontal="center"/>
      <protection locked="0"/>
    </xf>
    <xf numFmtId="166" fontId="8" fillId="2" borderId="1" xfId="0" applyNumberFormat="1" applyFont="1" applyFill="1" applyBorder="1" applyAlignment="1" applyProtection="1">
      <alignment horizontal="center"/>
      <protection locked="0"/>
    </xf>
    <xf numFmtId="3" fontId="8" fillId="2" borderId="1" xfId="0" applyNumberFormat="1" applyFont="1" applyFill="1" applyBorder="1" applyAlignment="1" applyProtection="1">
      <alignment horizontal="center"/>
      <protection locked="0"/>
    </xf>
    <xf numFmtId="3" fontId="0" fillId="4" borderId="1" xfId="0" applyNumberFormat="1" applyFont="1" applyFill="1" applyBorder="1" applyAlignment="1" applyProtection="1">
      <alignment horizontal="center"/>
    </xf>
    <xf numFmtId="9" fontId="0" fillId="2" borderId="1" xfId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/>
    </xf>
    <xf numFmtId="168" fontId="0" fillId="4" borderId="1" xfId="0" applyNumberFormat="1" applyFill="1" applyBorder="1" applyAlignment="1" applyProtection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14" fillId="8" borderId="0" xfId="0" applyFont="1" applyFill="1"/>
    <xf numFmtId="0" fontId="15" fillId="8" borderId="0" xfId="0" applyFont="1" applyFill="1"/>
    <xf numFmtId="0" fontId="4" fillId="5" borderId="7" xfId="0" applyFont="1" applyFill="1" applyBorder="1"/>
    <xf numFmtId="0" fontId="0" fillId="0" borderId="1" xfId="0" applyFont="1" applyBorder="1"/>
    <xf numFmtId="0" fontId="0" fillId="0" borderId="1" xfId="0" applyBorder="1"/>
    <xf numFmtId="0" fontId="17" fillId="6" borderId="1" xfId="0" applyFont="1" applyFill="1" applyBorder="1"/>
    <xf numFmtId="0" fontId="4" fillId="5" borderId="1" xfId="0" applyFont="1" applyFill="1" applyBorder="1"/>
    <xf numFmtId="0" fontId="4" fillId="5" borderId="1" xfId="0" applyFont="1" applyFill="1" applyBorder="1" applyAlignment="1">
      <alignment horizontal="right"/>
    </xf>
    <xf numFmtId="165" fontId="0" fillId="2" borderId="1" xfId="0" applyNumberFormat="1" applyFont="1" applyFill="1" applyBorder="1" applyAlignment="1" applyProtection="1">
      <alignment horizontal="center"/>
      <protection locked="0"/>
    </xf>
    <xf numFmtId="9" fontId="0" fillId="0" borderId="1" xfId="1" applyFont="1" applyFill="1" applyBorder="1" applyAlignment="1" applyProtection="1">
      <alignment horizontal="center"/>
    </xf>
    <xf numFmtId="167" fontId="1" fillId="0" borderId="1" xfId="1" applyNumberFormat="1" applyFont="1" applyFill="1" applyBorder="1" applyAlignment="1" applyProtection="1">
      <alignment horizontal="center"/>
    </xf>
    <xf numFmtId="165" fontId="17" fillId="6" borderId="1" xfId="0" applyNumberFormat="1" applyFont="1" applyFill="1" applyBorder="1" applyAlignment="1">
      <alignment horizontal="center"/>
    </xf>
    <xf numFmtId="0" fontId="4" fillId="0" borderId="0" xfId="0" applyFont="1" applyBorder="1"/>
    <xf numFmtId="2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5" fillId="6" borderId="1" xfId="0" applyFont="1" applyFill="1" applyBorder="1"/>
    <xf numFmtId="3" fontId="0" fillId="0" borderId="1" xfId="0" applyNumberFormat="1" applyFill="1" applyBorder="1" applyAlignment="1" applyProtection="1">
      <alignment horizontal="center" wrapText="1"/>
      <protection locked="0"/>
    </xf>
    <xf numFmtId="0" fontId="0" fillId="0" borderId="1" xfId="0" applyFill="1" applyBorder="1" applyAlignment="1" applyProtection="1">
      <alignment horizontal="center" wrapText="1"/>
      <protection locked="0"/>
    </xf>
    <xf numFmtId="0" fontId="0" fillId="0" borderId="1" xfId="0" applyBorder="1" applyProtection="1"/>
    <xf numFmtId="3" fontId="0" fillId="0" borderId="1" xfId="0" applyNumberFormat="1" applyFill="1" applyBorder="1" applyAlignment="1" applyProtection="1">
      <alignment horizontal="center"/>
    </xf>
    <xf numFmtId="164" fontId="16" fillId="0" borderId="1" xfId="0" applyNumberFormat="1" applyFont="1" applyBorder="1" applyAlignment="1" applyProtection="1">
      <alignment horizontal="center"/>
    </xf>
    <xf numFmtId="0" fontId="19" fillId="6" borderId="1" xfId="0" applyFont="1" applyFill="1" applyBorder="1" applyProtection="1"/>
    <xf numFmtId="165" fontId="0" fillId="6" borderId="1" xfId="0" applyNumberFormat="1" applyFont="1" applyFill="1" applyBorder="1" applyAlignment="1" applyProtection="1">
      <alignment horizontal="center"/>
    </xf>
    <xf numFmtId="164" fontId="18" fillId="6" borderId="1" xfId="0" applyNumberFormat="1" applyFont="1" applyFill="1" applyBorder="1" applyAlignment="1" applyProtection="1">
      <alignment horizontal="center"/>
    </xf>
    <xf numFmtId="0" fontId="4" fillId="0" borderId="1" xfId="0" applyFont="1" applyBorder="1" applyProtection="1"/>
    <xf numFmtId="0" fontId="4" fillId="0" borderId="1" xfId="0" applyFont="1" applyBorder="1" applyAlignment="1" applyProtection="1">
      <alignment horizontal="center"/>
    </xf>
    <xf numFmtId="165" fontId="16" fillId="0" borderId="1" xfId="0" applyNumberFormat="1" applyFont="1" applyBorder="1" applyAlignment="1" applyProtection="1">
      <alignment horizontal="center"/>
    </xf>
    <xf numFmtId="0" fontId="0" fillId="0" borderId="0" xfId="0" applyProtection="1"/>
    <xf numFmtId="4" fontId="0" fillId="0" borderId="0" xfId="0" applyNumberFormat="1" applyProtection="1"/>
    <xf numFmtId="0" fontId="4" fillId="5" borderId="1" xfId="0" applyFont="1" applyFill="1" applyBorder="1" applyProtection="1"/>
    <xf numFmtId="0" fontId="4" fillId="0" borderId="0" xfId="0" applyFont="1" applyProtection="1"/>
    <xf numFmtId="4" fontId="4" fillId="0" borderId="0" xfId="0" applyNumberFormat="1" applyFont="1" applyAlignment="1" applyProtection="1">
      <alignment horizontal="center"/>
    </xf>
    <xf numFmtId="4" fontId="0" fillId="0" borderId="1" xfId="0" applyNumberFormat="1" applyFill="1" applyBorder="1" applyAlignment="1" applyProtection="1">
      <alignment horizontal="center"/>
    </xf>
    <xf numFmtId="4" fontId="0" fillId="0" borderId="1" xfId="0" applyNumberFormat="1" applyBorder="1" applyAlignment="1" applyProtection="1">
      <alignment horizontal="center"/>
    </xf>
    <xf numFmtId="0" fontId="4" fillId="0" borderId="1" xfId="0" applyFont="1" applyFill="1" applyBorder="1" applyProtection="1"/>
    <xf numFmtId="0" fontId="4" fillId="0" borderId="1" xfId="0" applyFont="1" applyFill="1" applyBorder="1" applyAlignment="1" applyProtection="1">
      <alignment horizontal="center"/>
    </xf>
    <xf numFmtId="0" fontId="0" fillId="0" borderId="1" xfId="0" applyFont="1" applyBorder="1" applyProtection="1"/>
    <xf numFmtId="3" fontId="0" fillId="0" borderId="1" xfId="0" applyNumberFormat="1" applyFont="1" applyBorder="1" applyAlignment="1" applyProtection="1">
      <alignment horizontal="center"/>
    </xf>
    <xf numFmtId="0" fontId="17" fillId="6" borderId="1" xfId="0" applyFont="1" applyFill="1" applyBorder="1" applyProtection="1"/>
    <xf numFmtId="0" fontId="4" fillId="5" borderId="1" xfId="0" applyFont="1" applyFill="1" applyBorder="1" applyAlignment="1" applyProtection="1">
      <alignment horizontal="right"/>
    </xf>
    <xf numFmtId="168" fontId="13" fillId="6" borderId="1" xfId="0" applyNumberFormat="1" applyFont="1" applyFill="1" applyBorder="1" applyAlignment="1" applyProtection="1">
      <alignment horizontal="center"/>
    </xf>
    <xf numFmtId="0" fontId="13" fillId="6" borderId="1" xfId="0" applyFont="1" applyFill="1" applyBorder="1" applyProtection="1"/>
    <xf numFmtId="3" fontId="13" fillId="6" borderId="1" xfId="0" applyNumberFormat="1" applyFont="1" applyFill="1" applyBorder="1" applyAlignment="1" applyProtection="1">
      <alignment horizontal="center"/>
    </xf>
    <xf numFmtId="0" fontId="4" fillId="4" borderId="1" xfId="0" applyFont="1" applyFill="1" applyBorder="1" applyProtection="1"/>
    <xf numFmtId="0" fontId="0" fillId="4" borderId="1" xfId="0" applyFill="1" applyBorder="1" applyProtection="1"/>
    <xf numFmtId="0" fontId="0" fillId="4" borderId="1" xfId="0" applyFont="1" applyFill="1" applyBorder="1" applyProtection="1"/>
    <xf numFmtId="0" fontId="0" fillId="4" borderId="1" xfId="0" applyFont="1" applyFill="1" applyBorder="1" applyAlignment="1" applyProtection="1">
      <alignment horizontal="center"/>
    </xf>
    <xf numFmtId="0" fontId="4" fillId="5" borderId="2" xfId="0" applyFont="1" applyFill="1" applyBorder="1" applyAlignment="1" applyProtection="1">
      <protection locked="0"/>
    </xf>
    <xf numFmtId="0" fontId="0" fillId="5" borderId="3" xfId="0" applyFill="1" applyBorder="1" applyAlignment="1" applyProtection="1">
      <protection locked="0"/>
    </xf>
    <xf numFmtId="0" fontId="4" fillId="5" borderId="2" xfId="0" applyFont="1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168" fontId="10" fillId="6" borderId="1" xfId="0" applyNumberFormat="1" applyFont="1" applyFill="1" applyBorder="1" applyAlignment="1" applyProtection="1">
      <alignment horizontal="center"/>
    </xf>
    <xf numFmtId="168" fontId="8" fillId="2" borderId="1" xfId="0" applyNumberFormat="1" applyFont="1" applyFill="1" applyBorder="1" applyAlignment="1" applyProtection="1">
      <alignment horizontal="center"/>
      <protection locked="0"/>
    </xf>
    <xf numFmtId="168" fontId="8" fillId="4" borderId="1" xfId="0" applyNumberFormat="1" applyFont="1" applyFill="1" applyBorder="1" applyAlignment="1" applyProtection="1">
      <alignment horizontal="center"/>
    </xf>
    <xf numFmtId="0" fontId="0" fillId="4" borderId="1" xfId="0" applyFont="1" applyFill="1" applyBorder="1" applyAlignment="1" applyProtection="1">
      <alignment horizontal="center"/>
      <protection locked="0"/>
    </xf>
    <xf numFmtId="4" fontId="0" fillId="4" borderId="1" xfId="0" applyNumberFormat="1" applyFill="1" applyBorder="1" applyAlignment="1" applyProtection="1">
      <alignment horizontal="center"/>
    </xf>
    <xf numFmtId="4" fontId="9" fillId="6" borderId="1" xfId="0" applyNumberFormat="1" applyFont="1" applyFill="1" applyBorder="1" applyAlignment="1" applyProtection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3" fontId="0" fillId="4" borderId="1" xfId="0" applyNumberFormat="1" applyFont="1" applyFill="1" applyBorder="1" applyAlignment="1" applyProtection="1">
      <alignment horizontal="center"/>
      <protection locked="0"/>
    </xf>
    <xf numFmtId="166" fontId="8" fillId="2" borderId="1" xfId="0" applyNumberFormat="1" applyFont="1" applyFill="1" applyBorder="1" applyAlignment="1" applyProtection="1">
      <alignment horizontal="center"/>
      <protection locked="0"/>
    </xf>
    <xf numFmtId="3" fontId="8" fillId="2" borderId="1" xfId="0" applyNumberFormat="1" applyFont="1" applyFill="1" applyBorder="1" applyAlignment="1" applyProtection="1">
      <alignment horizontal="center"/>
      <protection locked="0"/>
    </xf>
    <xf numFmtId="168" fontId="0" fillId="4" borderId="1" xfId="0" applyNumberFormat="1" applyFill="1" applyBorder="1" applyAlignment="1" applyProtection="1">
      <alignment horizontal="center"/>
    </xf>
    <xf numFmtId="9" fontId="0" fillId="2" borderId="1" xfId="1" applyFont="1" applyFill="1" applyBorder="1" applyAlignment="1" applyProtection="1">
      <alignment horizontal="center"/>
      <protection locked="0"/>
    </xf>
    <xf numFmtId="0" fontId="9" fillId="6" borderId="2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/>
    <xf numFmtId="0" fontId="0" fillId="0" borderId="1" xfId="0" applyBorder="1" applyAlignment="1" applyProtection="1"/>
    <xf numFmtId="0" fontId="4" fillId="5" borderId="0" xfId="0" applyFont="1" applyFill="1" applyBorder="1" applyAlignment="1"/>
    <xf numFmtId="0" fontId="0" fillId="0" borderId="0" xfId="0" applyBorder="1" applyAlignment="1"/>
    <xf numFmtId="0" fontId="0" fillId="0" borderId="1" xfId="0" applyFont="1" applyBorder="1" applyAlignment="1" applyProtection="1">
      <alignment horizontal="center"/>
    </xf>
    <xf numFmtId="3" fontId="0" fillId="0" borderId="1" xfId="0" applyNumberFormat="1" applyFont="1" applyBorder="1" applyAlignment="1" applyProtection="1">
      <alignment horizontal="center"/>
    </xf>
    <xf numFmtId="165" fontId="16" fillId="2" borderId="2" xfId="0" applyNumberFormat="1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65" fontId="16" fillId="0" borderId="2" xfId="0" applyNumberFormat="1" applyFont="1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165" fontId="16" fillId="0" borderId="2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165" fontId="18" fillId="6" borderId="2" xfId="0" applyNumberFormat="1" applyFont="1" applyFill="1" applyBorder="1" applyAlignment="1" applyProtection="1">
      <alignment horizontal="center"/>
    </xf>
    <xf numFmtId="0" fontId="15" fillId="6" borderId="3" xfId="0" applyFont="1" applyFill="1" applyBorder="1" applyAlignment="1" applyProtection="1">
      <alignment horizontal="center"/>
    </xf>
    <xf numFmtId="165" fontId="18" fillId="6" borderId="2" xfId="0" applyNumberFormat="1" applyFont="1" applyFill="1" applyBorder="1" applyAlignment="1">
      <alignment horizontal="center"/>
    </xf>
    <xf numFmtId="0" fontId="15" fillId="6" borderId="3" xfId="0" applyFont="1" applyFill="1" applyBorder="1" applyAlignment="1">
      <alignment horizontal="center"/>
    </xf>
    <xf numFmtId="3" fontId="15" fillId="6" borderId="1" xfId="0" applyNumberFormat="1" applyFont="1" applyFill="1" applyBorder="1" applyAlignment="1" applyProtection="1">
      <alignment horizontal="center" wrapText="1"/>
      <protection locked="0"/>
    </xf>
    <xf numFmtId="0" fontId="15" fillId="6" borderId="1" xfId="0" applyFont="1" applyFill="1" applyBorder="1" applyAlignment="1" applyProtection="1">
      <alignment horizontal="center" wrapText="1"/>
      <protection locked="0"/>
    </xf>
    <xf numFmtId="165" fontId="16" fillId="0" borderId="2" xfId="0" applyNumberFormat="1" applyFont="1" applyFill="1" applyBorder="1" applyAlignment="1" applyProtection="1">
      <alignment horizontal="center"/>
    </xf>
    <xf numFmtId="0" fontId="0" fillId="0" borderId="3" xfId="0" applyFill="1" applyBorder="1" applyAlignment="1" applyProtection="1">
      <alignment horizontal="center"/>
    </xf>
  </cellXfs>
  <cellStyles count="106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Normal" xfId="0" builtinId="0"/>
    <cellStyle name="Percent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30480</xdr:colOff>
      <xdr:row>0</xdr:row>
      <xdr:rowOff>203200</xdr:rowOff>
    </xdr:from>
    <xdr:to>
      <xdr:col>10</xdr:col>
      <xdr:colOff>762000</xdr:colOff>
      <xdr:row>49</xdr:row>
      <xdr:rowOff>4109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82080" y="203200"/>
          <a:ext cx="5669280" cy="94529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508000</xdr:colOff>
      <xdr:row>0</xdr:row>
      <xdr:rowOff>142239</xdr:rowOff>
    </xdr:from>
    <xdr:to>
      <xdr:col>11</xdr:col>
      <xdr:colOff>335280</xdr:colOff>
      <xdr:row>48</xdr:row>
      <xdr:rowOff>51462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8160" y="142239"/>
          <a:ext cx="5588000" cy="93173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365760</xdr:colOff>
      <xdr:row>0</xdr:row>
      <xdr:rowOff>0</xdr:rowOff>
    </xdr:from>
    <xdr:to>
      <xdr:col>11</xdr:col>
      <xdr:colOff>193040</xdr:colOff>
      <xdr:row>47</xdr:row>
      <xdr:rowOff>183543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44560" y="0"/>
          <a:ext cx="5588000" cy="93173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zoomScale="125" zoomScaleNormal="125" zoomScalePageLayoutView="125" workbookViewId="0"/>
  </sheetViews>
  <sheetFormatPr defaultColWidth="10.875" defaultRowHeight="15.75"/>
  <cols>
    <col min="1" max="1" width="40.5" style="12" bestFit="1" customWidth="1"/>
    <col min="2" max="3" width="16.625" style="12" customWidth="1"/>
    <col min="4" max="16384" width="10.875" style="12"/>
  </cols>
  <sheetData>
    <row r="1" spans="1:5" ht="21">
      <c r="A1" s="10" t="s">
        <v>67</v>
      </c>
      <c r="B1" s="11"/>
      <c r="C1" s="11"/>
    </row>
    <row r="2" spans="1:5">
      <c r="A2" s="13" t="s">
        <v>9</v>
      </c>
      <c r="B2" s="106"/>
      <c r="C2" s="107"/>
      <c r="D2" s="14"/>
    </row>
    <row r="3" spans="1:5">
      <c r="A3" s="15" t="s">
        <v>10</v>
      </c>
      <c r="B3" s="113" t="s">
        <v>2</v>
      </c>
      <c r="C3" s="113"/>
      <c r="D3" s="14"/>
    </row>
    <row r="4" spans="1:5">
      <c r="A4" s="15" t="s">
        <v>11</v>
      </c>
      <c r="B4" s="118">
        <v>35000</v>
      </c>
      <c r="C4" s="118"/>
      <c r="D4" s="16"/>
      <c r="E4" s="17"/>
    </row>
    <row r="5" spans="1:5">
      <c r="A5" s="18" t="s">
        <v>12</v>
      </c>
      <c r="B5" s="119">
        <v>5</v>
      </c>
      <c r="C5" s="119"/>
    </row>
    <row r="6" spans="1:5">
      <c r="A6" s="18" t="s">
        <v>13</v>
      </c>
      <c r="B6" s="120">
        <v>1800</v>
      </c>
      <c r="C6" s="120"/>
      <c r="D6" s="19"/>
    </row>
    <row r="7" spans="1:5">
      <c r="A7" s="18" t="s">
        <v>14</v>
      </c>
      <c r="B7" s="111">
        <v>330000</v>
      </c>
      <c r="C7" s="111"/>
      <c r="D7" s="20"/>
    </row>
    <row r="8" spans="1:5">
      <c r="A8" s="18" t="s">
        <v>15</v>
      </c>
      <c r="B8" s="121">
        <f>B7/B5/B6</f>
        <v>36.666666666666664</v>
      </c>
      <c r="C8" s="121"/>
      <c r="D8" s="21"/>
    </row>
    <row r="9" spans="1:5">
      <c r="A9" s="18" t="s">
        <v>16</v>
      </c>
      <c r="B9" s="122">
        <v>0.15</v>
      </c>
      <c r="C9" s="122"/>
      <c r="D9" s="22"/>
    </row>
    <row r="10" spans="1:5">
      <c r="A10" s="18" t="s">
        <v>17</v>
      </c>
      <c r="B10" s="114">
        <f>B7*B9</f>
        <v>49500</v>
      </c>
      <c r="C10" s="114"/>
      <c r="D10" s="20"/>
    </row>
    <row r="11" spans="1:5">
      <c r="A11" s="18" t="s">
        <v>18</v>
      </c>
      <c r="B11" s="114">
        <f>B10/B6</f>
        <v>27.5</v>
      </c>
      <c r="C11" s="114"/>
      <c r="D11" s="20"/>
    </row>
    <row r="12" spans="1:5">
      <c r="A12" s="23" t="s">
        <v>42</v>
      </c>
      <c r="B12" s="115">
        <f>B8+B11</f>
        <v>64.166666666666657</v>
      </c>
      <c r="C12" s="115"/>
      <c r="D12" s="20"/>
    </row>
    <row r="14" spans="1:5" s="25" customFormat="1">
      <c r="A14" s="13" t="s">
        <v>19</v>
      </c>
      <c r="B14" s="24" t="s">
        <v>1</v>
      </c>
      <c r="C14" s="24" t="s">
        <v>0</v>
      </c>
    </row>
    <row r="15" spans="1:5">
      <c r="A15" s="15" t="s">
        <v>20</v>
      </c>
      <c r="B15" s="3" t="s">
        <v>4</v>
      </c>
      <c r="C15" s="3" t="s">
        <v>3</v>
      </c>
    </row>
    <row r="16" spans="1:5">
      <c r="A16" s="15" t="s">
        <v>11</v>
      </c>
      <c r="B16" s="4">
        <v>3200</v>
      </c>
      <c r="C16" s="4">
        <v>4200</v>
      </c>
    </row>
    <row r="17" spans="1:3">
      <c r="A17" s="18" t="s">
        <v>12</v>
      </c>
      <c r="B17" s="42">
        <v>2.5</v>
      </c>
      <c r="C17" s="43">
        <v>5</v>
      </c>
    </row>
    <row r="18" spans="1:3">
      <c r="A18" s="18" t="s">
        <v>13</v>
      </c>
      <c r="B18" s="44">
        <v>1800</v>
      </c>
      <c r="C18" s="44">
        <v>1800</v>
      </c>
    </row>
    <row r="19" spans="1:3">
      <c r="A19" s="18" t="s">
        <v>14</v>
      </c>
      <c r="B19" s="45">
        <v>65000</v>
      </c>
      <c r="C19" s="8">
        <v>100000</v>
      </c>
    </row>
    <row r="20" spans="1:3">
      <c r="A20" s="18" t="s">
        <v>15</v>
      </c>
      <c r="B20" s="38">
        <f>B19/B17/B18</f>
        <v>14.444444444444445</v>
      </c>
      <c r="C20" s="38">
        <f>C19/C17/C18</f>
        <v>11.111111111111111</v>
      </c>
    </row>
    <row r="21" spans="1:3">
      <c r="A21" s="18" t="s">
        <v>16</v>
      </c>
      <c r="B21" s="5">
        <v>0.2</v>
      </c>
      <c r="C21" s="6">
        <v>2.5000000000000001E-2</v>
      </c>
    </row>
    <row r="22" spans="1:3">
      <c r="A22" s="18" t="s">
        <v>17</v>
      </c>
      <c r="B22" s="38">
        <f>B19*B21</f>
        <v>13000</v>
      </c>
      <c r="C22" s="38">
        <f>C19*C21</f>
        <v>2500</v>
      </c>
    </row>
    <row r="23" spans="1:3">
      <c r="A23" s="18" t="s">
        <v>18</v>
      </c>
      <c r="B23" s="38">
        <f>B22/B18</f>
        <v>7.2222222222222223</v>
      </c>
      <c r="C23" s="38">
        <f>C22/C18</f>
        <v>1.3888888888888888</v>
      </c>
    </row>
    <row r="24" spans="1:3">
      <c r="A24" s="23" t="s">
        <v>21</v>
      </c>
      <c r="B24" s="39">
        <f>B20+B23</f>
        <v>21.666666666666668</v>
      </c>
      <c r="C24" s="39">
        <f>C20+C23</f>
        <v>12.5</v>
      </c>
    </row>
    <row r="25" spans="1:3">
      <c r="A25" s="26"/>
      <c r="B25" s="27"/>
      <c r="C25" s="27"/>
    </row>
    <row r="26" spans="1:3">
      <c r="A26" s="13" t="s">
        <v>22</v>
      </c>
      <c r="B26" s="24" t="s">
        <v>1</v>
      </c>
      <c r="C26" s="24" t="s">
        <v>0</v>
      </c>
    </row>
    <row r="27" spans="1:3">
      <c r="A27" s="15" t="s">
        <v>23</v>
      </c>
      <c r="B27" s="45">
        <v>2800</v>
      </c>
      <c r="C27" s="45">
        <v>550</v>
      </c>
    </row>
    <row r="28" spans="1:3">
      <c r="A28" s="15" t="s">
        <v>24</v>
      </c>
      <c r="B28" s="46">
        <v>30</v>
      </c>
      <c r="C28" s="46">
        <v>3</v>
      </c>
    </row>
    <row r="29" spans="1:3">
      <c r="A29" s="23" t="s">
        <v>25</v>
      </c>
      <c r="B29" s="40">
        <f>B27/(B28*10)</f>
        <v>9.3333333333333339</v>
      </c>
      <c r="C29" s="40">
        <f>C27/(C28*10)</f>
        <v>18.333333333333332</v>
      </c>
    </row>
    <row r="30" spans="1:3">
      <c r="B30" s="20"/>
      <c r="C30" s="20"/>
    </row>
    <row r="31" spans="1:3">
      <c r="A31" s="13" t="s">
        <v>26</v>
      </c>
      <c r="B31" s="108"/>
      <c r="C31" s="109"/>
    </row>
    <row r="32" spans="1:3">
      <c r="A32" s="18" t="s">
        <v>27</v>
      </c>
      <c r="B32" s="116">
        <v>35</v>
      </c>
      <c r="C32" s="117"/>
    </row>
    <row r="33" spans="1:4">
      <c r="A33" s="18" t="s">
        <v>28</v>
      </c>
      <c r="B33" s="111">
        <v>1</v>
      </c>
      <c r="C33" s="111"/>
    </row>
    <row r="34" spans="1:4">
      <c r="A34" s="18" t="s">
        <v>29</v>
      </c>
      <c r="B34" s="112">
        <f>B32*B33</f>
        <v>35</v>
      </c>
      <c r="C34" s="112"/>
    </row>
    <row r="35" spans="1:4">
      <c r="A35" s="18" t="s">
        <v>30</v>
      </c>
      <c r="B35" s="111">
        <v>1600</v>
      </c>
      <c r="C35" s="111"/>
      <c r="D35" s="21"/>
    </row>
    <row r="36" spans="1:4">
      <c r="A36" s="18" t="s">
        <v>31</v>
      </c>
      <c r="B36" s="124">
        <v>150</v>
      </c>
      <c r="C36" s="124"/>
    </row>
    <row r="37" spans="1:4">
      <c r="A37" s="18" t="s">
        <v>32</v>
      </c>
      <c r="B37" s="112">
        <f>B35/B36</f>
        <v>10.666666666666666</v>
      </c>
      <c r="C37" s="112"/>
      <c r="D37" s="21"/>
    </row>
    <row r="38" spans="1:4">
      <c r="A38" s="28" t="s">
        <v>33</v>
      </c>
      <c r="B38" s="110">
        <f>B34+B37</f>
        <v>45.666666666666664</v>
      </c>
      <c r="C38" s="110"/>
    </row>
    <row r="39" spans="1:4">
      <c r="A39" s="29"/>
      <c r="B39" s="30"/>
      <c r="C39" s="31"/>
    </row>
    <row r="40" spans="1:4">
      <c r="A40" s="32" t="s">
        <v>34</v>
      </c>
      <c r="B40" s="32" t="s">
        <v>1</v>
      </c>
      <c r="C40" s="32" t="s">
        <v>0</v>
      </c>
    </row>
    <row r="41" spans="1:4">
      <c r="A41" s="33" t="s">
        <v>35</v>
      </c>
      <c r="B41" s="38">
        <f>B12+B24+B38+B29</f>
        <v>140.83333333333334</v>
      </c>
      <c r="C41" s="38">
        <f>B12+C24+B38+C29</f>
        <v>140.66666666666666</v>
      </c>
    </row>
    <row r="42" spans="1:4">
      <c r="A42" s="33" t="s">
        <v>36</v>
      </c>
      <c r="B42" s="7">
        <v>45</v>
      </c>
      <c r="C42" s="7">
        <v>100</v>
      </c>
    </row>
    <row r="43" spans="1:4">
      <c r="A43" s="33" t="s">
        <v>37</v>
      </c>
      <c r="B43" s="38">
        <f>B41/B42</f>
        <v>3.1296296296296298</v>
      </c>
      <c r="C43" s="38">
        <f>C41/C42</f>
        <v>1.4066666666666665</v>
      </c>
    </row>
    <row r="44" spans="1:4">
      <c r="A44" s="23" t="s">
        <v>38</v>
      </c>
      <c r="B44" s="123">
        <v>600000</v>
      </c>
      <c r="C44" s="109"/>
    </row>
    <row r="45" spans="1:4">
      <c r="A45" s="29"/>
      <c r="B45" s="34"/>
      <c r="C45" s="31"/>
    </row>
    <row r="46" spans="1:4">
      <c r="A46" s="13" t="s">
        <v>22</v>
      </c>
      <c r="B46" s="24" t="s">
        <v>1</v>
      </c>
      <c r="C46" s="24" t="s">
        <v>0</v>
      </c>
    </row>
    <row r="47" spans="1:4">
      <c r="A47" s="18" t="s">
        <v>39</v>
      </c>
      <c r="B47" s="41">
        <f>B44/(B42*10)</f>
        <v>1333.3333333333333</v>
      </c>
      <c r="C47" s="41">
        <f>B44/(C42*10)</f>
        <v>600</v>
      </c>
    </row>
    <row r="48" spans="1:4" ht="18" customHeight="1">
      <c r="A48" s="35" t="s">
        <v>40</v>
      </c>
      <c r="B48" s="38">
        <f>B43*B44</f>
        <v>1877777.7777777778</v>
      </c>
      <c r="C48" s="38">
        <f>C43*B44</f>
        <v>843999.99999999988</v>
      </c>
    </row>
    <row r="49" spans="1:3" ht="21.95" customHeight="1">
      <c r="A49" s="36" t="s">
        <v>41</v>
      </c>
      <c r="B49" s="39"/>
      <c r="C49" s="39">
        <f>B48-C48</f>
        <v>1033777.7777777779</v>
      </c>
    </row>
    <row r="50" spans="1:3">
      <c r="B50" s="37"/>
      <c r="C50" s="37"/>
    </row>
    <row r="51" spans="1:3">
      <c r="B51" s="2"/>
      <c r="C51" s="2"/>
    </row>
    <row r="52" spans="1:3">
      <c r="B52" s="1"/>
      <c r="C52" s="1"/>
    </row>
  </sheetData>
  <mergeCells count="20">
    <mergeCell ref="B44:C44"/>
    <mergeCell ref="B35:C35"/>
    <mergeCell ref="B36:C36"/>
    <mergeCell ref="B37:C37"/>
    <mergeCell ref="B2:C2"/>
    <mergeCell ref="B31:C31"/>
    <mergeCell ref="B38:C38"/>
    <mergeCell ref="B33:C33"/>
    <mergeCell ref="B34:C34"/>
    <mergeCell ref="B3:C3"/>
    <mergeCell ref="B10:C10"/>
    <mergeCell ref="B11:C11"/>
    <mergeCell ref="B12:C12"/>
    <mergeCell ref="B32:C32"/>
    <mergeCell ref="B4:C4"/>
    <mergeCell ref="B5:C5"/>
    <mergeCell ref="B6:C6"/>
    <mergeCell ref="B7:C7"/>
    <mergeCell ref="B8:C8"/>
    <mergeCell ref="B9:C9"/>
  </mergeCells>
  <phoneticPr fontId="7" type="noConversion"/>
  <pageMargins left="0.75000000000000011" right="0.75000000000000011" top="1" bottom="1" header="0.5" footer="0.5"/>
  <pageSetup paperSize="9" scale="92" orientation="portrait" horizontalDpi="4294967292" verticalDpi="4294967292"/>
  <headerFooter>
    <oddHeader>&amp;C&amp;"Calibri,Standaard"&amp;K000000Xcentric Ripper</oddHeader>
    <oddFooter>&amp;C&amp;"Calibri,Standaard"&amp;K000000&amp;D</oddFooter>
  </headerFooter>
  <rowBreaks count="1" manualBreakCount="1">
    <brk id="49" max="16383" man="1"/>
  </rowBreaks>
  <colBreaks count="1" manualBreakCount="1">
    <brk id="3" max="1048575" man="1"/>
  </colBreak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90"/>
  </sheetPr>
  <dimension ref="A1:E56"/>
  <sheetViews>
    <sheetView topLeftCell="A70" zoomScale="125" zoomScaleNormal="125" zoomScalePageLayoutView="125" workbookViewId="0"/>
  </sheetViews>
  <sheetFormatPr defaultColWidth="10.875" defaultRowHeight="15.75"/>
  <cols>
    <col min="1" max="1" width="52.875" style="12" customWidth="1"/>
    <col min="2" max="2" width="25.625" style="12" customWidth="1"/>
    <col min="3" max="16384" width="10.875" style="12"/>
  </cols>
  <sheetData>
    <row r="1" spans="1:5" ht="21">
      <c r="A1" s="10" t="s">
        <v>67</v>
      </c>
      <c r="B1" s="11"/>
    </row>
    <row r="2" spans="1:5">
      <c r="A2" s="13" t="s">
        <v>9</v>
      </c>
      <c r="B2" s="47"/>
      <c r="D2" s="14"/>
    </row>
    <row r="3" spans="1:5">
      <c r="A3" s="104" t="s">
        <v>10</v>
      </c>
      <c r="B3" s="105" t="s">
        <v>2</v>
      </c>
      <c r="D3" s="14"/>
    </row>
    <row r="4" spans="1:5">
      <c r="A4" s="104" t="s">
        <v>11</v>
      </c>
      <c r="B4" s="53">
        <v>35000</v>
      </c>
      <c r="D4" s="16"/>
      <c r="E4" s="17"/>
    </row>
    <row r="5" spans="1:5">
      <c r="A5" s="18" t="s">
        <v>12</v>
      </c>
      <c r="B5" s="51">
        <v>5</v>
      </c>
    </row>
    <row r="6" spans="1:5">
      <c r="A6" s="18" t="s">
        <v>14</v>
      </c>
      <c r="B6" s="52">
        <v>1800</v>
      </c>
      <c r="D6" s="19"/>
    </row>
    <row r="7" spans="1:5">
      <c r="A7" s="18" t="s">
        <v>15</v>
      </c>
      <c r="B7" s="45">
        <v>330000</v>
      </c>
      <c r="D7" s="20"/>
    </row>
    <row r="8" spans="1:5">
      <c r="A8" s="103" t="s">
        <v>15</v>
      </c>
      <c r="B8" s="56">
        <f>B7/B5/B6</f>
        <v>36.666666666666664</v>
      </c>
      <c r="D8" s="21"/>
    </row>
    <row r="9" spans="1:5">
      <c r="A9" s="18" t="s">
        <v>16</v>
      </c>
      <c r="B9" s="54">
        <v>0.15</v>
      </c>
      <c r="D9" s="22"/>
    </row>
    <row r="10" spans="1:5">
      <c r="A10" s="103" t="s">
        <v>17</v>
      </c>
      <c r="B10" s="56">
        <f>B7*B9</f>
        <v>49500</v>
      </c>
      <c r="D10" s="20"/>
    </row>
    <row r="11" spans="1:5">
      <c r="A11" s="103" t="s">
        <v>18</v>
      </c>
      <c r="B11" s="56">
        <f>B10/B6</f>
        <v>27.5</v>
      </c>
      <c r="D11" s="20"/>
    </row>
    <row r="12" spans="1:5">
      <c r="A12" s="23" t="s">
        <v>42</v>
      </c>
      <c r="B12" s="9">
        <f>B8+B11</f>
        <v>64.166666666666657</v>
      </c>
      <c r="D12" s="20"/>
    </row>
    <row r="14" spans="1:5" s="25" customFormat="1">
      <c r="A14" s="13" t="s">
        <v>19</v>
      </c>
      <c r="B14" s="24" t="s">
        <v>0</v>
      </c>
    </row>
    <row r="15" spans="1:5">
      <c r="A15" s="104" t="s">
        <v>20</v>
      </c>
      <c r="B15" s="105" t="s">
        <v>3</v>
      </c>
    </row>
    <row r="16" spans="1:5">
      <c r="A16" s="104" t="s">
        <v>11</v>
      </c>
      <c r="B16" s="53">
        <v>4200</v>
      </c>
    </row>
    <row r="17" spans="1:2">
      <c r="A17" s="18" t="s">
        <v>12</v>
      </c>
      <c r="B17" s="43">
        <v>5</v>
      </c>
    </row>
    <row r="18" spans="1:2">
      <c r="A18" s="18" t="s">
        <v>13</v>
      </c>
      <c r="B18" s="44">
        <v>1800</v>
      </c>
    </row>
    <row r="19" spans="1:2">
      <c r="A19" s="103" t="s">
        <v>14</v>
      </c>
      <c r="B19" s="56">
        <v>100000</v>
      </c>
    </row>
    <row r="20" spans="1:2">
      <c r="A20" s="103" t="s">
        <v>15</v>
      </c>
      <c r="B20" s="56">
        <f>B19/B17/B18</f>
        <v>11.111111111111111</v>
      </c>
    </row>
    <row r="21" spans="1:2">
      <c r="A21" s="103" t="s">
        <v>16</v>
      </c>
      <c r="B21" s="6">
        <v>2.5000000000000001E-2</v>
      </c>
    </row>
    <row r="22" spans="1:2">
      <c r="A22" s="103" t="s">
        <v>17</v>
      </c>
      <c r="B22" s="56">
        <f>B19*B21</f>
        <v>2500</v>
      </c>
    </row>
    <row r="23" spans="1:2">
      <c r="A23" s="103" t="s">
        <v>18</v>
      </c>
      <c r="B23" s="56">
        <f>B22/B18</f>
        <v>1.3888888888888888</v>
      </c>
    </row>
    <row r="24" spans="1:2">
      <c r="A24" s="23" t="s">
        <v>21</v>
      </c>
      <c r="B24" s="9">
        <f>B20+B23</f>
        <v>12.5</v>
      </c>
    </row>
    <row r="25" spans="1:2">
      <c r="A25" s="26"/>
      <c r="B25" s="27"/>
    </row>
    <row r="26" spans="1:2">
      <c r="A26" s="13" t="s">
        <v>22</v>
      </c>
      <c r="B26" s="24" t="s">
        <v>0</v>
      </c>
    </row>
    <row r="27" spans="1:2">
      <c r="A27" s="15" t="s">
        <v>23</v>
      </c>
      <c r="B27" s="45">
        <v>550</v>
      </c>
    </row>
    <row r="28" spans="1:2">
      <c r="A28" s="15" t="s">
        <v>24</v>
      </c>
      <c r="B28" s="46">
        <v>3</v>
      </c>
    </row>
    <row r="29" spans="1:2">
      <c r="A29" s="23" t="s">
        <v>25</v>
      </c>
      <c r="B29" s="9">
        <f>B27/(B28*10)</f>
        <v>18.333333333333332</v>
      </c>
    </row>
    <row r="30" spans="1:2">
      <c r="B30" s="20"/>
    </row>
    <row r="31" spans="1:2">
      <c r="A31" s="13" t="s">
        <v>26</v>
      </c>
      <c r="B31" s="24" t="s">
        <v>0</v>
      </c>
    </row>
    <row r="32" spans="1:2">
      <c r="A32" s="18" t="s">
        <v>27</v>
      </c>
      <c r="B32" s="42">
        <v>35</v>
      </c>
    </row>
    <row r="33" spans="1:4">
      <c r="A33" s="18" t="s">
        <v>28</v>
      </c>
      <c r="B33" s="45">
        <v>1</v>
      </c>
    </row>
    <row r="34" spans="1:4">
      <c r="A34" s="103" t="s">
        <v>29</v>
      </c>
      <c r="B34" s="56">
        <f>B32*B33</f>
        <v>35</v>
      </c>
    </row>
    <row r="35" spans="1:4">
      <c r="A35" s="18" t="s">
        <v>30</v>
      </c>
      <c r="B35" s="45">
        <v>1600</v>
      </c>
      <c r="D35" s="21"/>
    </row>
    <row r="36" spans="1:4">
      <c r="A36" s="18" t="s">
        <v>31</v>
      </c>
      <c r="B36" s="42">
        <v>150</v>
      </c>
    </row>
    <row r="37" spans="1:4">
      <c r="A37" s="103" t="s">
        <v>32</v>
      </c>
      <c r="B37" s="56">
        <f>B35/B36</f>
        <v>10.666666666666666</v>
      </c>
      <c r="D37" s="21"/>
    </row>
    <row r="38" spans="1:4">
      <c r="A38" s="28" t="s">
        <v>33</v>
      </c>
      <c r="B38" s="9">
        <f>B34+B37</f>
        <v>45.666666666666664</v>
      </c>
    </row>
    <row r="39" spans="1:4">
      <c r="A39" s="29"/>
      <c r="B39" s="30"/>
    </row>
    <row r="40" spans="1:4">
      <c r="A40" s="32" t="s">
        <v>34</v>
      </c>
      <c r="B40" s="32" t="s">
        <v>0</v>
      </c>
    </row>
    <row r="41" spans="1:4">
      <c r="A41" s="102" t="s">
        <v>35</v>
      </c>
      <c r="B41" s="56">
        <f>B12+B24+B38+B29</f>
        <v>140.66666666666666</v>
      </c>
    </row>
    <row r="42" spans="1:4">
      <c r="A42" s="102" t="s">
        <v>36</v>
      </c>
      <c r="B42" s="55">
        <v>100</v>
      </c>
    </row>
    <row r="43" spans="1:4">
      <c r="A43" s="102" t="s">
        <v>37</v>
      </c>
      <c r="B43" s="56">
        <f>B41/B42</f>
        <v>1.4066666666666665</v>
      </c>
    </row>
    <row r="44" spans="1:4">
      <c r="A44" s="23" t="s">
        <v>43</v>
      </c>
      <c r="B44" s="48">
        <v>600000</v>
      </c>
    </row>
    <row r="45" spans="1:4">
      <c r="A45" s="29"/>
      <c r="B45" s="34"/>
    </row>
    <row r="46" spans="1:4">
      <c r="A46" s="49" t="s">
        <v>22</v>
      </c>
      <c r="B46" s="50" t="s">
        <v>0</v>
      </c>
    </row>
    <row r="47" spans="1:4" ht="18.75">
      <c r="A47" s="100" t="s">
        <v>39</v>
      </c>
      <c r="B47" s="101">
        <f>B44/(B42*10)</f>
        <v>600</v>
      </c>
    </row>
    <row r="48" spans="1:4" ht="18" customHeight="1">
      <c r="A48" s="100" t="s">
        <v>44</v>
      </c>
      <c r="B48" s="99">
        <f>(B43*B44)</f>
        <v>843999.99999999988</v>
      </c>
    </row>
    <row r="49" spans="2:3" ht="21.95" customHeight="1">
      <c r="B49" s="37"/>
    </row>
    <row r="50" spans="2:3">
      <c r="B50" s="2"/>
    </row>
    <row r="51" spans="2:3">
      <c r="B51" s="1"/>
    </row>
    <row r="56" spans="2:3">
      <c r="C56" s="37"/>
    </row>
  </sheetData>
  <phoneticPr fontId="7" type="noConversion"/>
  <pageMargins left="0.75000000000000011" right="0.75000000000000011" top="1" bottom="1" header="0.5" footer="0.5"/>
  <pageSetup paperSize="9" scale="94" orientation="portrait" horizontalDpi="4294967292" verticalDpi="4294967292"/>
  <headerFooter>
    <oddHeader>&amp;C&amp;"Calibri,Standaard"&amp;K000000Xcentric Ripper</oddHeader>
    <oddFooter>&amp;C&amp;"Calibri,Standaard"&amp;K000000&amp;D</oddFooter>
  </headerFooter>
  <colBreaks count="1" manualBreakCount="1">
    <brk id="2" max="1048575" man="1"/>
  </colBreak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"/>
  <sheetViews>
    <sheetView showGridLines="0" topLeftCell="A40" zoomScale="125" zoomScaleNormal="125" zoomScalePageLayoutView="125" workbookViewId="0">
      <selection activeCell="A7" sqref="A7"/>
    </sheetView>
  </sheetViews>
  <sheetFormatPr defaultColWidth="11" defaultRowHeight="15.75"/>
  <cols>
    <col min="1" max="1" width="44.625" customWidth="1"/>
    <col min="2" max="2" width="20.375" customWidth="1"/>
    <col min="3" max="3" width="31.5" customWidth="1"/>
  </cols>
  <sheetData>
    <row r="1" spans="1:3" ht="21">
      <c r="A1" s="58" t="s">
        <v>67</v>
      </c>
      <c r="B1" s="59"/>
      <c r="C1" s="59"/>
    </row>
    <row r="2" spans="1:3">
      <c r="A2" s="60" t="s">
        <v>9</v>
      </c>
      <c r="B2" s="127"/>
      <c r="C2" s="128"/>
    </row>
    <row r="3" spans="1:3">
      <c r="A3" s="95" t="s">
        <v>10</v>
      </c>
      <c r="B3" s="129" t="s">
        <v>5</v>
      </c>
      <c r="C3" s="129"/>
    </row>
    <row r="4" spans="1:3">
      <c r="A4" s="95" t="s">
        <v>11</v>
      </c>
      <c r="B4" s="130">
        <v>76000</v>
      </c>
      <c r="C4" s="130"/>
    </row>
    <row r="5" spans="1:3">
      <c r="A5" s="77" t="s">
        <v>12</v>
      </c>
      <c r="B5" s="119">
        <v>5</v>
      </c>
      <c r="C5" s="119"/>
    </row>
    <row r="6" spans="1:3">
      <c r="A6" s="77" t="s">
        <v>14</v>
      </c>
      <c r="B6" s="120">
        <v>2000</v>
      </c>
      <c r="C6" s="120"/>
    </row>
    <row r="7" spans="1:3">
      <c r="A7" s="77" t="s">
        <v>45</v>
      </c>
      <c r="B7" s="131">
        <v>540000</v>
      </c>
      <c r="C7" s="132"/>
    </row>
    <row r="8" spans="1:3">
      <c r="A8" s="77" t="s">
        <v>46</v>
      </c>
      <c r="B8" s="133">
        <f>B7/B5/B6</f>
        <v>54</v>
      </c>
      <c r="C8" s="134"/>
    </row>
    <row r="9" spans="1:3">
      <c r="A9" s="62" t="s">
        <v>47</v>
      </c>
      <c r="B9" s="122">
        <v>0.06</v>
      </c>
      <c r="C9" s="122"/>
    </row>
    <row r="10" spans="1:3">
      <c r="A10" s="62" t="s">
        <v>50</v>
      </c>
      <c r="B10" s="135">
        <f>B7*B9</f>
        <v>32400</v>
      </c>
      <c r="C10" s="136"/>
    </row>
    <row r="11" spans="1:3">
      <c r="A11" s="77" t="s">
        <v>49</v>
      </c>
      <c r="B11" s="133">
        <f>B10/B6</f>
        <v>16.2</v>
      </c>
      <c r="C11" s="134"/>
    </row>
    <row r="12" spans="1:3">
      <c r="A12" s="97" t="s">
        <v>48</v>
      </c>
      <c r="B12" s="137">
        <f>B8+B11</f>
        <v>70.2</v>
      </c>
      <c r="C12" s="138"/>
    </row>
    <row r="13" spans="1:3">
      <c r="A13" s="86"/>
      <c r="B13" s="86"/>
      <c r="C13" s="86"/>
    </row>
    <row r="14" spans="1:3">
      <c r="A14" s="88" t="s">
        <v>19</v>
      </c>
      <c r="B14" s="98" t="s">
        <v>1</v>
      </c>
      <c r="C14" s="98" t="s">
        <v>6</v>
      </c>
    </row>
    <row r="15" spans="1:3">
      <c r="A15" s="93" t="s">
        <v>20</v>
      </c>
      <c r="B15" s="94" t="s">
        <v>7</v>
      </c>
      <c r="C15" s="94" t="s">
        <v>8</v>
      </c>
    </row>
    <row r="16" spans="1:3">
      <c r="A16" s="95" t="s">
        <v>11</v>
      </c>
      <c r="B16" s="96">
        <v>5400</v>
      </c>
      <c r="C16" s="96">
        <v>6300</v>
      </c>
    </row>
    <row r="17" spans="1:3">
      <c r="A17" s="62" t="s">
        <v>12</v>
      </c>
      <c r="B17" s="57">
        <v>4</v>
      </c>
      <c r="C17" s="43">
        <v>6</v>
      </c>
    </row>
    <row r="18" spans="1:3">
      <c r="A18" s="62" t="s">
        <v>13</v>
      </c>
      <c r="B18" s="44">
        <v>2000</v>
      </c>
      <c r="C18" s="44">
        <v>2000</v>
      </c>
    </row>
    <row r="19" spans="1:3">
      <c r="A19" s="62" t="s">
        <v>51</v>
      </c>
      <c r="B19" s="66">
        <v>74000</v>
      </c>
      <c r="C19" s="66">
        <v>120000</v>
      </c>
    </row>
    <row r="20" spans="1:3">
      <c r="A20" s="77" t="s">
        <v>45</v>
      </c>
      <c r="B20" s="91">
        <f>B19/B17/B18</f>
        <v>9.25</v>
      </c>
      <c r="C20" s="91">
        <f>C19/C17/C18</f>
        <v>10</v>
      </c>
    </row>
    <row r="21" spans="1:3">
      <c r="A21" s="77" t="s">
        <v>16</v>
      </c>
      <c r="B21" s="67">
        <v>0.2</v>
      </c>
      <c r="C21" s="68">
        <v>0.1</v>
      </c>
    </row>
    <row r="22" spans="1:3">
      <c r="A22" s="77" t="s">
        <v>52</v>
      </c>
      <c r="B22" s="91">
        <f>B19*B21</f>
        <v>14800</v>
      </c>
      <c r="C22" s="91">
        <f>C19*C21</f>
        <v>12000</v>
      </c>
    </row>
    <row r="23" spans="1:3">
      <c r="A23" s="77" t="s">
        <v>53</v>
      </c>
      <c r="B23" s="92">
        <f>B22/B18</f>
        <v>7.4</v>
      </c>
      <c r="C23" s="92">
        <f>C22/C18</f>
        <v>6</v>
      </c>
    </row>
    <row r="24" spans="1:3">
      <c r="A24" s="63" t="s">
        <v>54</v>
      </c>
      <c r="B24" s="69">
        <f>B20+B23</f>
        <v>16.649999999999999</v>
      </c>
      <c r="C24" s="69">
        <f>C20+C23</f>
        <v>16</v>
      </c>
    </row>
    <row r="25" spans="1:3">
      <c r="A25" s="89"/>
      <c r="B25" s="90"/>
      <c r="C25" s="90"/>
    </row>
    <row r="26" spans="1:3">
      <c r="A26" s="64" t="s">
        <v>22</v>
      </c>
      <c r="B26" s="65" t="s">
        <v>1</v>
      </c>
      <c r="C26" s="65" t="s">
        <v>6</v>
      </c>
    </row>
    <row r="27" spans="1:3">
      <c r="A27" s="61" t="s">
        <v>55</v>
      </c>
      <c r="B27" s="66">
        <v>3590</v>
      </c>
      <c r="C27" s="66">
        <v>453</v>
      </c>
    </row>
    <row r="28" spans="1:3">
      <c r="A28" s="61" t="s">
        <v>24</v>
      </c>
      <c r="B28" s="46">
        <v>80</v>
      </c>
      <c r="C28" s="46">
        <v>10</v>
      </c>
    </row>
    <row r="29" spans="1:3">
      <c r="A29" s="63" t="s">
        <v>56</v>
      </c>
      <c r="B29" s="69">
        <f>B27/(B28*10)</f>
        <v>4.4874999999999998</v>
      </c>
      <c r="C29" s="69">
        <f>C27/(C28*10)</f>
        <v>4.53</v>
      </c>
    </row>
    <row r="30" spans="1:3">
      <c r="A30" s="86"/>
      <c r="B30" s="87"/>
      <c r="C30" s="87"/>
    </row>
    <row r="31" spans="1:3">
      <c r="A31" s="88" t="s">
        <v>26</v>
      </c>
      <c r="B31" s="125"/>
      <c r="C31" s="126"/>
    </row>
    <row r="32" spans="1:3">
      <c r="A32" s="62" t="s">
        <v>27</v>
      </c>
      <c r="B32" s="124">
        <v>60</v>
      </c>
      <c r="C32" s="124"/>
    </row>
    <row r="33" spans="1:3">
      <c r="A33" s="62" t="s">
        <v>57</v>
      </c>
      <c r="B33" s="131">
        <v>0.2</v>
      </c>
      <c r="C33" s="132"/>
    </row>
    <row r="34" spans="1:3">
      <c r="A34" s="62" t="s">
        <v>58</v>
      </c>
      <c r="B34" s="143">
        <f>B32*B33</f>
        <v>12</v>
      </c>
      <c r="C34" s="144"/>
    </row>
    <row r="35" spans="1:3">
      <c r="A35" s="62" t="s">
        <v>59</v>
      </c>
      <c r="B35" s="131">
        <v>1200</v>
      </c>
      <c r="C35" s="132"/>
    </row>
    <row r="36" spans="1:3">
      <c r="A36" s="62" t="s">
        <v>31</v>
      </c>
      <c r="B36" s="124">
        <v>170</v>
      </c>
      <c r="C36" s="124"/>
    </row>
    <row r="37" spans="1:3">
      <c r="A37" s="62" t="s">
        <v>60</v>
      </c>
      <c r="B37" s="133">
        <f>B35/B36</f>
        <v>7.0588235294117645</v>
      </c>
      <c r="C37" s="134"/>
    </row>
    <row r="38" spans="1:3">
      <c r="A38" s="63" t="s">
        <v>61</v>
      </c>
      <c r="B38" s="139">
        <f>B34+B37</f>
        <v>19.058823529411764</v>
      </c>
      <c r="C38" s="140"/>
    </row>
    <row r="39" spans="1:3">
      <c r="A39" s="70"/>
      <c r="B39" s="71"/>
      <c r="C39" s="72"/>
    </row>
    <row r="40" spans="1:3">
      <c r="A40" s="73" t="s">
        <v>34</v>
      </c>
      <c r="B40" s="65" t="s">
        <v>1</v>
      </c>
      <c r="C40" s="65" t="s">
        <v>6</v>
      </c>
    </row>
    <row r="41" spans="1:3">
      <c r="A41" s="83" t="s">
        <v>62</v>
      </c>
      <c r="B41" s="79">
        <f>B12+B24+B38+B29</f>
        <v>110.39632352941176</v>
      </c>
      <c r="C41" s="79">
        <f>B12+C24+B38+C29</f>
        <v>109.78882352941177</v>
      </c>
    </row>
    <row r="42" spans="1:3">
      <c r="A42" s="83" t="s">
        <v>63</v>
      </c>
      <c r="B42" s="84">
        <v>120</v>
      </c>
      <c r="C42" s="84">
        <v>250</v>
      </c>
    </row>
    <row r="43" spans="1:3">
      <c r="A43" s="83" t="s">
        <v>64</v>
      </c>
      <c r="B43" s="85">
        <f>B41/B42</f>
        <v>0.919969362745098</v>
      </c>
      <c r="C43" s="85">
        <f>C41/C42</f>
        <v>0.43915529411764709</v>
      </c>
    </row>
    <row r="44" spans="1:3">
      <c r="A44" s="74" t="s">
        <v>43</v>
      </c>
      <c r="B44" s="141">
        <v>800000</v>
      </c>
      <c r="C44" s="142"/>
    </row>
    <row r="45" spans="1:3">
      <c r="A45" s="62"/>
      <c r="B45" s="75"/>
      <c r="C45" s="76"/>
    </row>
    <row r="46" spans="1:3">
      <c r="A46" s="64" t="s">
        <v>22</v>
      </c>
      <c r="B46" s="65" t="s">
        <v>1</v>
      </c>
      <c r="C46" s="65" t="s">
        <v>6</v>
      </c>
    </row>
    <row r="47" spans="1:3">
      <c r="A47" s="77" t="s">
        <v>39</v>
      </c>
      <c r="B47" s="78">
        <f>B44/(B42*10)</f>
        <v>666.66666666666663</v>
      </c>
      <c r="C47" s="78">
        <f>B44/(C42*10)</f>
        <v>320</v>
      </c>
    </row>
    <row r="48" spans="1:3">
      <c r="A48" s="77" t="s">
        <v>65</v>
      </c>
      <c r="B48" s="79">
        <f>B43*B44</f>
        <v>735975.49019607843</v>
      </c>
      <c r="C48" s="79">
        <f>C43*B44</f>
        <v>351324.23529411765</v>
      </c>
    </row>
    <row r="49" spans="1:3" ht="21">
      <c r="A49" s="80" t="s">
        <v>66</v>
      </c>
      <c r="B49" s="81"/>
      <c r="C49" s="82">
        <f>B48-C48</f>
        <v>384651.25490196078</v>
      </c>
    </row>
  </sheetData>
  <mergeCells count="20">
    <mergeCell ref="B38:C38"/>
    <mergeCell ref="B44:C44"/>
    <mergeCell ref="B32:C32"/>
    <mergeCell ref="B33:C33"/>
    <mergeCell ref="B34:C34"/>
    <mergeCell ref="B35:C35"/>
    <mergeCell ref="B36:C36"/>
    <mergeCell ref="B37:C37"/>
    <mergeCell ref="B31:C3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</mergeCell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Cost comparison XR40</vt:lpstr>
      <vt:lpstr>XR40</vt:lpstr>
      <vt:lpstr>Cost comparision XR60</vt:lpstr>
      <vt:lpstr>'XR40'!Print_Area</vt:lpstr>
    </vt:vector>
  </TitlesOfParts>
  <Company>STM Construction Equipment Pte.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Stahlbage</dc:creator>
  <cp:lastModifiedBy>Cromwell</cp:lastModifiedBy>
  <cp:lastPrinted>2014-09-03T18:20:25Z</cp:lastPrinted>
  <dcterms:created xsi:type="dcterms:W3CDTF">2012-08-02T11:02:09Z</dcterms:created>
  <dcterms:modified xsi:type="dcterms:W3CDTF">2019-02-13T14:48:38Z</dcterms:modified>
</cp:coreProperties>
</file>